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E66" i="1"/>
  <c r="D66"/>
  <c r="F66" s="1"/>
  <c r="F65"/>
  <c r="F64"/>
  <c r="F63"/>
  <c r="F62"/>
  <c r="F61"/>
  <c r="F60"/>
  <c r="F59"/>
  <c r="F58"/>
  <c r="F57"/>
  <c r="F55"/>
  <c r="F54"/>
  <c r="G53"/>
  <c r="F53"/>
  <c r="F52"/>
  <c r="F51"/>
  <c r="F50"/>
  <c r="F49"/>
  <c r="F48"/>
  <c r="E47"/>
  <c r="F47" s="1"/>
  <c r="D47"/>
  <c r="F46"/>
  <c r="F45"/>
  <c r="E45"/>
  <c r="D45"/>
  <c r="F44"/>
  <c r="F43"/>
  <c r="F42"/>
  <c r="F41"/>
  <c r="D40"/>
  <c r="F40" s="1"/>
  <c r="G39"/>
  <c r="F39"/>
  <c r="F38"/>
  <c r="F37"/>
  <c r="F36"/>
  <c r="F35"/>
  <c r="F34"/>
  <c r="F33"/>
  <c r="F32"/>
  <c r="F31"/>
  <c r="F30"/>
  <c r="F29"/>
  <c r="F28"/>
  <c r="D28"/>
  <c r="G27"/>
  <c r="D27"/>
  <c r="F27" s="1"/>
  <c r="F26"/>
  <c r="F25"/>
  <c r="F24"/>
  <c r="F23"/>
  <c r="F22"/>
  <c r="F21"/>
  <c r="F20"/>
  <c r="F19"/>
  <c r="F18"/>
  <c r="E17"/>
  <c r="F17" s="1"/>
  <c r="F16"/>
  <c r="F15"/>
  <c r="F14"/>
  <c r="F13"/>
  <c r="F12"/>
  <c r="E12"/>
  <c r="D12"/>
  <c r="E11"/>
  <c r="F11" s="1"/>
  <c r="D11"/>
  <c r="F10"/>
  <c r="G9"/>
  <c r="F9"/>
  <c r="D9"/>
  <c r="F8"/>
  <c r="E7"/>
  <c r="F7" s="1"/>
  <c r="D7"/>
  <c r="F6"/>
  <c r="F5"/>
</calcChain>
</file>

<file path=xl/sharedStrings.xml><?xml version="1.0" encoding="utf-8"?>
<sst xmlns="http://schemas.openxmlformats.org/spreadsheetml/2006/main" count="133" uniqueCount="87">
  <si>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</si>
  <si>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</si>
  <si>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</si>
  <si>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</si>
  <si>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</si>
  <si>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</si>
  <si>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</si>
  <si>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</si>
  <si>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</si>
  <si>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</si>
  <si>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</si>
  <si>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</si>
  <si>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</si>
  <si>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</si>
  <si>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</si>
  <si>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</si>
  <si>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</si>
  <si>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</si>
  <si>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</si>
  <si>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</si>
  <si>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</si>
  <si>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</si>
  <si>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</si>
  <si>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</si>
  <si>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</si>
  <si>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</si>
  <si>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</si>
  <si>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</si>
  <si>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</si>
  <si>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</si>
  <si>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</si>
  <si>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</si>
  <si>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</si>
  <si>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</si>
  <si>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</si>
  <si>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</si>
  <si>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</si>
  <si>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</si>
  <si>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</si>
  <si>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</si>
  <si>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Cennet ARMAN ZENGİ</t>
  </si>
  <si>
    <t>Öğr. Gör. Merve AYDIN</t>
  </si>
  <si>
    <t>ÖS</t>
  </si>
  <si>
    <t>SINAV TARİHİ</t>
  </si>
  <si>
    <t xml:space="preserve">T.C. ADNAN MENDERES ÜNİVERSİTESİ </t>
  </si>
  <si>
    <t>Laboratuvar Teknikleri II</t>
  </si>
  <si>
    <t xml:space="preserve">Tahıl ve Ürünleri Analizleri </t>
  </si>
  <si>
    <t>Toplam Kalite Yönetimi</t>
  </si>
  <si>
    <t>Öğr. El. Merve AYDIN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</si>
  <si>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</si>
  <si>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</si>
  <si>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</si>
  <si>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</si>
  <si>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</si>
  <si>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Okt. Çiğdem BUDAK</t>
  </si>
  <si>
    <t>Finans Matematiği</t>
  </si>
  <si>
    <t>İş ve Sosyal Güvenlik Hukuku</t>
  </si>
  <si>
    <t>İmar Hukuku ve Uygulamaları</t>
  </si>
  <si>
    <t>Türkiye-AB İlişkileri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</si>
  <si>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</si>
  <si>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</si>
  <si>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</si>
  <si>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</si>
  <si>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</si>
  <si>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</si>
  <si>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Yerel Yön. Güncel Sorunları</t>
  </si>
  <si>
    <t>Fiziksel Dağ. Kan. ve Planlama</t>
  </si>
  <si>
    <t>Denizyolu Taş. ve Liman Y.</t>
  </si>
  <si>
    <t>Öğr. El. Kemal YAYLALI</t>
  </si>
  <si>
    <t>Matematiğe Giriş I</t>
  </si>
  <si>
    <t>Gıdalarda Temel İşlemler II</t>
  </si>
  <si>
    <t>Öğr. El. Alican TAŞÇIOĞLU</t>
  </si>
  <si>
    <t>Gıda Endüstrisi Makinaları</t>
  </si>
  <si>
    <t>Öğr. El. Pınar BERBER</t>
  </si>
  <si>
    <t>Öğr. El. Ayşegül ÖĞÜT</t>
  </si>
  <si>
    <t>Yerel Yön. Halkla İlişkiler</t>
  </si>
  <si>
    <t>Güncel Ekonomik Sorunlar</t>
  </si>
  <si>
    <t>Genel Muhasebe</t>
  </si>
  <si>
    <t>Öğr. Gör. Hatice BİRCAN</t>
  </si>
  <si>
    <t>Öğr. Gör. Esma DURUKAL</t>
  </si>
  <si>
    <t>Öğr. Gör. Hüseyin Nail AKGÜL</t>
  </si>
  <si>
    <t>2016-2017 AKADEMİK YILI BAHAR DÖNEMİ</t>
  </si>
  <si>
    <t>5ı Dersleri</t>
  </si>
  <si>
    <t>KÖŞK MESLEK YÜKSEKOKULU BÜTÜNLEME SINAV PROGRAMI</t>
  </si>
  <si>
    <t>nö</t>
  </si>
  <si>
    <t>SAATİ</t>
  </si>
  <si>
    <t xml:space="preserve">* Not 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</si>
</sst>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rgb="FFA51B8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/>
    <xf numFmtId="14" fontId="1" fillId="0" borderId="1" xfId="0" applyNumberFormat="1" applyFont="1" applyFill="1" applyBorder="1"/>
    <xf numFmtId="14" fontId="1" fillId="2" borderId="1" xfId="0" applyNumberFormat="1" applyFont="1" applyFill="1" applyBorder="1"/>
    <xf numFmtId="0" fontId="1" fillId="2" borderId="0" xfId="0" applyFont="1" applyFill="1"/>
    <xf numFmtId="0" fontId="0" fillId="0" borderId="0" xfId="0" applyBorder="1"/>
    <xf numFmtId="0" fontId="8" fillId="2" borderId="1" xfId="0" applyNumberFormat="1" applyFont="1" applyFill="1" applyBorder="1" applyAlignment="1">
      <alignment horizontal="left" vertical="top" wrapText="1" readingOrder="1"/>
    </xf>
    <xf numFmtId="0" fontId="6" fillId="2" borderId="0" xfId="0" applyFont="1" applyFill="1"/>
    <xf numFmtId="0" fontId="9" fillId="2" borderId="1" xfId="0" applyFont="1" applyFill="1" applyBorder="1"/>
    <xf numFmtId="0" fontId="10" fillId="0" borderId="1" xfId="0" applyFont="1" applyFill="1" applyBorder="1"/>
    <xf numFmtId="0" fontId="10" fillId="2" borderId="1" xfId="0" applyFont="1" applyFill="1" applyBorder="1"/>
    <xf numFmtId="20" fontId="9" fillId="2" borderId="1" xfId="0" applyNumberFormat="1" applyFont="1" applyFill="1" applyBorder="1"/>
    <xf numFmtId="0" fontId="6" fillId="0" borderId="4" xfId="0" applyFont="1" applyBorder="1"/>
    <xf numFmtId="20" fontId="5" fillId="0" borderId="1" xfId="0" applyNumberFormat="1" applyFont="1" applyFill="1" applyBorder="1"/>
    <xf numFmtId="20" fontId="5" fillId="2" borderId="1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tabSelected="1" zoomScale="170" zoomScaleNormal="170" workbookViewId="0">
      <selection activeCell="K16" sqref="K16"/>
    </sheetView>
  </sheetViews>
  <sheetFormatPr defaultRowHeight="9"/>
  <cols>
    <col min="1" max="1" width="2.28515625" style="1" customWidth="1"/>
    <col min="2" max="2" width="22.5703125" style="1" customWidth="1"/>
    <col min="3" max="3" width="18.5703125" style="1" customWidth="1"/>
    <col min="4" max="6" width="2.7109375" style="8" hidden="1" customWidth="1"/>
    <col min="7" max="7" width="3.7109375" style="1" hidden="1" customWidth="1"/>
    <col min="8" max="8" width="12.5703125" style="1" customWidth="1"/>
    <col min="9" max="9" width="4.5703125" style="1" customWidth="1"/>
    <col min="10" max="16384" width="9.140625" style="1"/>
  </cols>
  <sheetData>
    <row r="1" spans="1:9" customFormat="1" ht="12" customHeight="1">
      <c r="A1" s="28" t="s">
        <v>44</v>
      </c>
      <c r="B1" s="28"/>
      <c r="C1" s="28"/>
      <c r="D1" s="28"/>
      <c r="E1" s="28"/>
      <c r="F1" s="28"/>
      <c r="G1" s="28"/>
      <c r="H1" s="28"/>
    </row>
    <row r="2" spans="1:9" customFormat="1" ht="12" customHeight="1">
      <c r="A2" s="28" t="s">
        <v>83</v>
      </c>
      <c r="B2" s="28"/>
      <c r="C2" s="28"/>
      <c r="D2" s="28"/>
      <c r="E2" s="28"/>
      <c r="F2" s="28"/>
      <c r="G2" s="28"/>
      <c r="H2" s="28"/>
    </row>
    <row r="3" spans="1:9" customFormat="1" ht="12" customHeight="1">
      <c r="A3" s="29" t="s">
        <v>81</v>
      </c>
      <c r="B3" s="29"/>
      <c r="C3" s="29"/>
      <c r="D3" s="29"/>
      <c r="E3" s="29"/>
      <c r="F3" s="29"/>
      <c r="G3" s="29"/>
      <c r="H3" s="29"/>
      <c r="I3" s="18"/>
    </row>
    <row r="4" spans="1:9" ht="12.75" customHeight="1">
      <c r="A4" s="9"/>
      <c r="B4" s="2" t="s">
        <v>0</v>
      </c>
      <c r="C4" s="2" t="s">
        <v>34</v>
      </c>
      <c r="D4" s="2" t="s">
        <v>84</v>
      </c>
      <c r="E4" s="2"/>
      <c r="F4" s="2"/>
      <c r="G4" s="2" t="s">
        <v>42</v>
      </c>
      <c r="H4" s="2" t="s">
        <v>43</v>
      </c>
      <c r="I4" s="2" t="s">
        <v>85</v>
      </c>
    </row>
    <row r="5" spans="1:9">
      <c r="A5" s="7">
        <v>1</v>
      </c>
      <c r="B5" s="4" t="s">
        <v>33</v>
      </c>
      <c r="C5" s="4" t="s">
        <v>40</v>
      </c>
      <c r="D5" s="4">
        <v>82</v>
      </c>
      <c r="E5" s="4">
        <v>63</v>
      </c>
      <c r="F5" s="4">
        <f>D5+E5</f>
        <v>145</v>
      </c>
      <c r="G5" s="22">
        <v>24</v>
      </c>
      <c r="H5" s="15">
        <v>42891</v>
      </c>
      <c r="I5" s="26">
        <v>0.41666666666666702</v>
      </c>
    </row>
    <row r="6" spans="1:9">
      <c r="A6" s="7">
        <v>2</v>
      </c>
      <c r="B6" s="4" t="s">
        <v>61</v>
      </c>
      <c r="C6" s="4" t="s">
        <v>48</v>
      </c>
      <c r="D6" s="4">
        <v>106</v>
      </c>
      <c r="E6" s="4"/>
      <c r="F6" s="4">
        <f>D6+E6</f>
        <v>106</v>
      </c>
      <c r="G6" s="22">
        <v>61</v>
      </c>
      <c r="H6" s="15">
        <v>42891</v>
      </c>
      <c r="I6" s="26">
        <v>0.41666666666666702</v>
      </c>
    </row>
    <row r="7" spans="1:9">
      <c r="A7" s="7">
        <v>3</v>
      </c>
      <c r="B7" s="4" t="s">
        <v>16</v>
      </c>
      <c r="C7" s="4" t="s">
        <v>50</v>
      </c>
      <c r="D7" s="4">
        <f>87+72</f>
        <v>159</v>
      </c>
      <c r="E7" s="4">
        <f>50+45</f>
        <v>95</v>
      </c>
      <c r="F7" s="4">
        <f>D7+E7</f>
        <v>254</v>
      </c>
      <c r="G7" s="22">
        <v>128</v>
      </c>
      <c r="H7" s="15">
        <v>42891</v>
      </c>
      <c r="I7" s="26">
        <v>0.45833333333333298</v>
      </c>
    </row>
    <row r="8" spans="1:9">
      <c r="A8" s="7">
        <v>4</v>
      </c>
      <c r="B8" s="4" t="s">
        <v>26</v>
      </c>
      <c r="C8" s="4" t="s">
        <v>40</v>
      </c>
      <c r="D8" s="4">
        <v>47</v>
      </c>
      <c r="E8" s="4">
        <v>39</v>
      </c>
      <c r="F8" s="4">
        <f t="shared" ref="F8:F10" si="0">D8+E8</f>
        <v>86</v>
      </c>
      <c r="G8" s="22">
        <v>16</v>
      </c>
      <c r="H8" s="15">
        <v>42891</v>
      </c>
      <c r="I8" s="26">
        <v>0.5</v>
      </c>
    </row>
    <row r="9" spans="1:9">
      <c r="A9" s="7">
        <v>5</v>
      </c>
      <c r="B9" s="4" t="s">
        <v>3</v>
      </c>
      <c r="C9" s="4" t="s">
        <v>38</v>
      </c>
      <c r="D9" s="4">
        <f>135</f>
        <v>135</v>
      </c>
      <c r="E9" s="4">
        <v>74</v>
      </c>
      <c r="F9" s="4">
        <f>D9+E9</f>
        <v>209</v>
      </c>
      <c r="G9" s="22">
        <f>55+34</f>
        <v>89</v>
      </c>
      <c r="H9" s="15">
        <v>42891</v>
      </c>
      <c r="I9" s="26">
        <v>0.5</v>
      </c>
    </row>
    <row r="10" spans="1:9">
      <c r="A10" s="7">
        <v>6</v>
      </c>
      <c r="B10" s="4" t="s">
        <v>56</v>
      </c>
      <c r="C10" s="4" t="s">
        <v>40</v>
      </c>
      <c r="D10" s="4">
        <v>33</v>
      </c>
      <c r="E10" s="4"/>
      <c r="F10" s="4">
        <f t="shared" si="0"/>
        <v>33</v>
      </c>
      <c r="G10" s="22">
        <v>33</v>
      </c>
      <c r="H10" s="15">
        <v>42891</v>
      </c>
      <c r="I10" s="26">
        <v>0.54166666666666663</v>
      </c>
    </row>
    <row r="11" spans="1:9">
      <c r="A11" s="7">
        <v>7</v>
      </c>
      <c r="B11" s="14" t="s">
        <v>10</v>
      </c>
      <c r="C11" s="14" t="s">
        <v>39</v>
      </c>
      <c r="D11" s="14">
        <f>99+54</f>
        <v>153</v>
      </c>
      <c r="E11" s="14">
        <f>46+46</f>
        <v>92</v>
      </c>
      <c r="F11" s="14">
        <f t="shared" ref="F11:F17" si="1">SUM(D11:E11)</f>
        <v>245</v>
      </c>
      <c r="G11" s="23">
        <v>153</v>
      </c>
      <c r="H11" s="16">
        <v>42892</v>
      </c>
      <c r="I11" s="27">
        <v>0.41666666666666602</v>
      </c>
    </row>
    <row r="12" spans="1:9">
      <c r="A12" s="7">
        <v>8</v>
      </c>
      <c r="B12" s="14" t="s">
        <v>77</v>
      </c>
      <c r="C12" s="14" t="s">
        <v>79</v>
      </c>
      <c r="D12" s="14">
        <f>158+47</f>
        <v>205</v>
      </c>
      <c r="E12" s="14">
        <f>69+76</f>
        <v>145</v>
      </c>
      <c r="F12" s="14">
        <f t="shared" si="1"/>
        <v>350</v>
      </c>
      <c r="G12" s="14">
        <v>364</v>
      </c>
      <c r="H12" s="16">
        <v>42892</v>
      </c>
      <c r="I12" s="27">
        <v>0.45833333333333331</v>
      </c>
    </row>
    <row r="13" spans="1:9">
      <c r="A13" s="7">
        <v>9</v>
      </c>
      <c r="B13" s="14" t="s">
        <v>46</v>
      </c>
      <c r="C13" s="14" t="s">
        <v>39</v>
      </c>
      <c r="D13" s="14">
        <v>53</v>
      </c>
      <c r="E13" s="14">
        <v>44</v>
      </c>
      <c r="F13" s="14">
        <f t="shared" si="1"/>
        <v>97</v>
      </c>
      <c r="G13" s="14">
        <v>28</v>
      </c>
      <c r="H13" s="16">
        <v>42892</v>
      </c>
      <c r="I13" s="27">
        <v>0.54166666666666663</v>
      </c>
    </row>
    <row r="14" spans="1:9">
      <c r="A14" s="7">
        <v>10</v>
      </c>
      <c r="B14" s="14" t="s">
        <v>67</v>
      </c>
      <c r="C14" s="14" t="s">
        <v>49</v>
      </c>
      <c r="D14" s="14">
        <v>104</v>
      </c>
      <c r="E14" s="14"/>
      <c r="F14" s="14">
        <f t="shared" si="1"/>
        <v>104</v>
      </c>
      <c r="G14" s="23">
        <v>88</v>
      </c>
      <c r="H14" s="16">
        <v>42892</v>
      </c>
      <c r="I14" s="27">
        <v>0.54166666666666663</v>
      </c>
    </row>
    <row r="15" spans="1:9">
      <c r="A15" s="7">
        <v>11</v>
      </c>
      <c r="B15" s="14" t="s">
        <v>65</v>
      </c>
      <c r="C15" s="14" t="s">
        <v>40</v>
      </c>
      <c r="D15" s="14">
        <v>38</v>
      </c>
      <c r="E15" s="14">
        <v>36</v>
      </c>
      <c r="F15" s="14">
        <f t="shared" si="1"/>
        <v>74</v>
      </c>
      <c r="G15" s="23">
        <v>30</v>
      </c>
      <c r="H15" s="16">
        <v>42892</v>
      </c>
      <c r="I15" s="27">
        <v>0.54166666666666663</v>
      </c>
    </row>
    <row r="16" spans="1:9">
      <c r="A16" s="7">
        <v>12</v>
      </c>
      <c r="B16" s="12" t="s">
        <v>17</v>
      </c>
      <c r="C16" s="12" t="s">
        <v>35</v>
      </c>
      <c r="D16" s="12">
        <v>122</v>
      </c>
      <c r="E16" s="12">
        <v>105</v>
      </c>
      <c r="F16" s="4">
        <f t="shared" si="1"/>
        <v>227</v>
      </c>
      <c r="G16" s="4">
        <v>227</v>
      </c>
      <c r="H16" s="15">
        <v>42893</v>
      </c>
      <c r="I16" s="26">
        <v>0.41666666666666669</v>
      </c>
    </row>
    <row r="17" spans="1:9">
      <c r="A17" s="7">
        <v>13</v>
      </c>
      <c r="B17" s="12" t="s">
        <v>20</v>
      </c>
      <c r="C17" s="12" t="s">
        <v>37</v>
      </c>
      <c r="D17" s="12">
        <v>91</v>
      </c>
      <c r="E17" s="12">
        <f>61</f>
        <v>61</v>
      </c>
      <c r="F17" s="4">
        <f t="shared" si="1"/>
        <v>152</v>
      </c>
      <c r="G17" s="4">
        <v>163</v>
      </c>
      <c r="H17" s="15">
        <v>42893</v>
      </c>
      <c r="I17" s="26">
        <v>0.45833333333333331</v>
      </c>
    </row>
    <row r="18" spans="1:9">
      <c r="A18" s="7">
        <v>13</v>
      </c>
      <c r="B18" s="4" t="s">
        <v>2</v>
      </c>
      <c r="C18" s="4" t="s">
        <v>38</v>
      </c>
      <c r="D18" s="4"/>
      <c r="E18" s="4">
        <v>56</v>
      </c>
      <c r="F18" s="4">
        <f t="shared" ref="F18:F24" si="2">D18+E18</f>
        <v>56</v>
      </c>
      <c r="G18" s="4">
        <v>7</v>
      </c>
      <c r="H18" s="15">
        <v>42893</v>
      </c>
      <c r="I18" s="26">
        <v>0.5</v>
      </c>
    </row>
    <row r="19" spans="1:9">
      <c r="A19" s="7">
        <v>13</v>
      </c>
      <c r="B19" s="4" t="s">
        <v>2</v>
      </c>
      <c r="C19" s="4" t="s">
        <v>39</v>
      </c>
      <c r="D19" s="4">
        <v>24</v>
      </c>
      <c r="E19" s="4">
        <v>15</v>
      </c>
      <c r="F19" s="4">
        <f t="shared" si="2"/>
        <v>39</v>
      </c>
      <c r="G19" s="4">
        <v>39</v>
      </c>
      <c r="H19" s="15">
        <v>42893</v>
      </c>
      <c r="I19" s="26">
        <v>0.5</v>
      </c>
    </row>
    <row r="20" spans="1:9">
      <c r="A20" s="7">
        <v>14</v>
      </c>
      <c r="B20" s="4" t="s">
        <v>2</v>
      </c>
      <c r="C20" s="4" t="s">
        <v>36</v>
      </c>
      <c r="D20" s="4">
        <v>91</v>
      </c>
      <c r="E20" s="4"/>
      <c r="F20" s="4">
        <f t="shared" si="2"/>
        <v>91</v>
      </c>
      <c r="G20" s="22">
        <v>8</v>
      </c>
      <c r="H20" s="15">
        <v>42893</v>
      </c>
      <c r="I20" s="26">
        <v>0.5</v>
      </c>
    </row>
    <row r="21" spans="1:9">
      <c r="A21" s="7">
        <v>15</v>
      </c>
      <c r="B21" s="4" t="s">
        <v>18</v>
      </c>
      <c r="C21" s="4" t="s">
        <v>37</v>
      </c>
      <c r="D21" s="4">
        <v>57</v>
      </c>
      <c r="E21" s="4">
        <v>46</v>
      </c>
      <c r="F21" s="4">
        <f t="shared" si="2"/>
        <v>103</v>
      </c>
      <c r="G21" s="4">
        <v>103</v>
      </c>
      <c r="H21" s="15">
        <v>42893</v>
      </c>
      <c r="I21" s="26">
        <v>0.54166666666666663</v>
      </c>
    </row>
    <row r="22" spans="1:9">
      <c r="A22" s="7">
        <v>16</v>
      </c>
      <c r="B22" s="4" t="s">
        <v>13</v>
      </c>
      <c r="C22" s="4" t="s">
        <v>53</v>
      </c>
      <c r="D22" s="4">
        <v>42</v>
      </c>
      <c r="E22" s="4">
        <v>49</v>
      </c>
      <c r="F22" s="4">
        <f t="shared" si="2"/>
        <v>91</v>
      </c>
      <c r="G22" s="4">
        <v>91</v>
      </c>
      <c r="H22" s="15">
        <v>42893</v>
      </c>
      <c r="I22" s="26">
        <v>0.54166666666666696</v>
      </c>
    </row>
    <row r="23" spans="1:9">
      <c r="A23" s="7">
        <v>17</v>
      </c>
      <c r="B23" s="4" t="s">
        <v>31</v>
      </c>
      <c r="C23" s="4" t="s">
        <v>35</v>
      </c>
      <c r="D23" s="4">
        <v>93</v>
      </c>
      <c r="E23" s="4">
        <v>59</v>
      </c>
      <c r="F23" s="4">
        <f t="shared" si="2"/>
        <v>152</v>
      </c>
      <c r="G23" s="4">
        <v>152</v>
      </c>
      <c r="H23" s="15">
        <v>42893</v>
      </c>
      <c r="I23" s="26">
        <v>0.58333333333333337</v>
      </c>
    </row>
    <row r="24" spans="1:9">
      <c r="A24" s="7">
        <v>18</v>
      </c>
      <c r="B24" s="4" t="s">
        <v>57</v>
      </c>
      <c r="C24" s="4" t="s">
        <v>53</v>
      </c>
      <c r="D24" s="4">
        <v>11</v>
      </c>
      <c r="E24" s="4">
        <v>7</v>
      </c>
      <c r="F24" s="4">
        <f t="shared" si="2"/>
        <v>18</v>
      </c>
      <c r="G24" s="4">
        <v>18</v>
      </c>
      <c r="H24" s="15">
        <v>42893</v>
      </c>
      <c r="I24" s="26">
        <v>0.625</v>
      </c>
    </row>
    <row r="25" spans="1:9">
      <c r="A25" s="7">
        <v>19</v>
      </c>
      <c r="B25" s="12" t="s">
        <v>55</v>
      </c>
      <c r="C25" s="12" t="s">
        <v>38</v>
      </c>
      <c r="D25" s="12">
        <v>20</v>
      </c>
      <c r="E25" s="12"/>
      <c r="F25" s="4">
        <f>SUM(D25:E25)</f>
        <v>20</v>
      </c>
      <c r="G25" s="22">
        <v>11</v>
      </c>
      <c r="H25" s="15">
        <v>42893</v>
      </c>
      <c r="I25" s="26">
        <v>0.625</v>
      </c>
    </row>
    <row r="26" spans="1:9">
      <c r="A26" s="7">
        <v>20</v>
      </c>
      <c r="B26" s="12" t="s">
        <v>51</v>
      </c>
      <c r="C26" s="12" t="s">
        <v>50</v>
      </c>
      <c r="D26" s="12">
        <v>35</v>
      </c>
      <c r="E26" s="12">
        <v>44</v>
      </c>
      <c r="F26" s="4">
        <f>SUM(D26:E26)</f>
        <v>79</v>
      </c>
      <c r="G26" s="4">
        <v>12</v>
      </c>
      <c r="H26" s="15">
        <v>42893</v>
      </c>
      <c r="I26" s="26">
        <v>0.625</v>
      </c>
    </row>
    <row r="27" spans="1:9">
      <c r="A27" s="7">
        <v>21</v>
      </c>
      <c r="B27" s="13" t="s">
        <v>45</v>
      </c>
      <c r="C27" s="13" t="s">
        <v>36</v>
      </c>
      <c r="D27" s="13">
        <f>99</f>
        <v>99</v>
      </c>
      <c r="E27" s="13">
        <v>55</v>
      </c>
      <c r="F27" s="13">
        <f>D27+E27</f>
        <v>154</v>
      </c>
      <c r="G27" s="14">
        <f>28+25</f>
        <v>53</v>
      </c>
      <c r="H27" s="16">
        <v>42894</v>
      </c>
      <c r="I27" s="27">
        <v>0.41666666666666669</v>
      </c>
    </row>
    <row r="28" spans="1:9">
      <c r="A28" s="7">
        <v>22</v>
      </c>
      <c r="B28" s="13" t="s">
        <v>24</v>
      </c>
      <c r="C28" s="13" t="s">
        <v>41</v>
      </c>
      <c r="D28" s="13">
        <f>52+59</f>
        <v>111</v>
      </c>
      <c r="E28" s="13"/>
      <c r="F28" s="13">
        <f t="shared" ref="F28:F33" si="3">D28+E28</f>
        <v>111</v>
      </c>
      <c r="G28" s="14">
        <v>111</v>
      </c>
      <c r="H28" s="16">
        <v>42894</v>
      </c>
      <c r="I28" s="27">
        <v>0.41666666666666702</v>
      </c>
    </row>
    <row r="29" spans="1:9">
      <c r="A29" s="7">
        <v>22</v>
      </c>
      <c r="B29" s="13" t="s">
        <v>58</v>
      </c>
      <c r="C29" s="13" t="s">
        <v>35</v>
      </c>
      <c r="D29" s="13">
        <v>128</v>
      </c>
      <c r="E29" s="13">
        <v>91</v>
      </c>
      <c r="F29" s="13">
        <f t="shared" si="3"/>
        <v>219</v>
      </c>
      <c r="G29" s="14">
        <v>219</v>
      </c>
      <c r="H29" s="16">
        <v>42894</v>
      </c>
      <c r="I29" s="27">
        <v>0.45833333333333298</v>
      </c>
    </row>
    <row r="30" spans="1:9">
      <c r="A30" s="7">
        <v>23</v>
      </c>
      <c r="B30" s="14" t="s">
        <v>32</v>
      </c>
      <c r="C30" s="14" t="s">
        <v>39</v>
      </c>
      <c r="D30" s="14">
        <v>69</v>
      </c>
      <c r="E30" s="14">
        <v>10</v>
      </c>
      <c r="F30" s="13">
        <f t="shared" si="3"/>
        <v>79</v>
      </c>
      <c r="G30" s="14">
        <v>18</v>
      </c>
      <c r="H30" s="16">
        <v>42894</v>
      </c>
      <c r="I30" s="27">
        <v>0.54166666666666696</v>
      </c>
    </row>
    <row r="31" spans="1:9">
      <c r="A31" s="7">
        <v>24</v>
      </c>
      <c r="B31" s="14" t="s">
        <v>32</v>
      </c>
      <c r="C31" s="14" t="s">
        <v>80</v>
      </c>
      <c r="D31" s="14"/>
      <c r="E31" s="14">
        <v>26</v>
      </c>
      <c r="F31" s="13">
        <f t="shared" si="3"/>
        <v>26</v>
      </c>
      <c r="G31" s="14">
        <v>26</v>
      </c>
      <c r="H31" s="16">
        <v>42894</v>
      </c>
      <c r="I31" s="27">
        <v>0.54166666666666696</v>
      </c>
    </row>
    <row r="32" spans="1:9">
      <c r="A32" s="7">
        <v>25</v>
      </c>
      <c r="B32" s="14" t="s">
        <v>11</v>
      </c>
      <c r="C32" s="14" t="s">
        <v>35</v>
      </c>
      <c r="D32" s="14">
        <v>36</v>
      </c>
      <c r="E32" s="14">
        <v>35</v>
      </c>
      <c r="F32" s="13">
        <f t="shared" si="3"/>
        <v>71</v>
      </c>
      <c r="G32" s="14">
        <v>71</v>
      </c>
      <c r="H32" s="16">
        <v>42894</v>
      </c>
      <c r="I32" s="27">
        <v>0.58333333333333337</v>
      </c>
    </row>
    <row r="33" spans="1:9">
      <c r="A33" s="7">
        <v>26</v>
      </c>
      <c r="B33" s="14" t="s">
        <v>5</v>
      </c>
      <c r="C33" s="14" t="s">
        <v>74</v>
      </c>
      <c r="D33" s="14">
        <v>98</v>
      </c>
      <c r="E33" s="14">
        <v>74</v>
      </c>
      <c r="F33" s="13">
        <f t="shared" si="3"/>
        <v>172</v>
      </c>
      <c r="G33" s="14">
        <v>172</v>
      </c>
      <c r="H33" s="16">
        <v>42894</v>
      </c>
      <c r="I33" s="27">
        <v>0.625</v>
      </c>
    </row>
    <row r="34" spans="1:9">
      <c r="A34" s="7">
        <v>27</v>
      </c>
      <c r="B34" s="4" t="s">
        <v>66</v>
      </c>
      <c r="C34" s="4" t="s">
        <v>74</v>
      </c>
      <c r="D34" s="4">
        <v>112</v>
      </c>
      <c r="E34" s="4">
        <v>74</v>
      </c>
      <c r="F34" s="4">
        <f>D34+E34</f>
        <v>186</v>
      </c>
      <c r="G34" s="4">
        <v>186</v>
      </c>
      <c r="H34" s="15">
        <v>42895</v>
      </c>
      <c r="I34" s="26">
        <v>0.41666666666666702</v>
      </c>
    </row>
    <row r="35" spans="1:9">
      <c r="A35" s="7">
        <v>28</v>
      </c>
      <c r="B35" s="12" t="s">
        <v>15</v>
      </c>
      <c r="C35" s="4" t="s">
        <v>36</v>
      </c>
      <c r="D35" s="4">
        <v>56</v>
      </c>
      <c r="E35" s="4">
        <v>51</v>
      </c>
      <c r="F35" s="4">
        <f t="shared" ref="F35:F39" si="4">D35+E35</f>
        <v>107</v>
      </c>
      <c r="G35" s="4">
        <v>12</v>
      </c>
      <c r="H35" s="15">
        <v>42895</v>
      </c>
      <c r="I35" s="26">
        <v>0.45833333333333398</v>
      </c>
    </row>
    <row r="36" spans="1:9">
      <c r="A36" s="7">
        <v>29</v>
      </c>
      <c r="B36" s="12" t="s">
        <v>70</v>
      </c>
      <c r="C36" s="4" t="s">
        <v>71</v>
      </c>
      <c r="D36" s="4">
        <v>47</v>
      </c>
      <c r="E36" s="4">
        <v>40</v>
      </c>
      <c r="F36" s="4">
        <f>D36+E36</f>
        <v>87</v>
      </c>
      <c r="G36" s="4">
        <v>94</v>
      </c>
      <c r="H36" s="15">
        <v>42895</v>
      </c>
      <c r="I36" s="26">
        <v>0.45833333333333398</v>
      </c>
    </row>
    <row r="37" spans="1:9">
      <c r="A37" s="7">
        <v>30</v>
      </c>
      <c r="B37" s="12" t="s">
        <v>75</v>
      </c>
      <c r="C37" s="4" t="s">
        <v>49</v>
      </c>
      <c r="D37" s="4">
        <v>44</v>
      </c>
      <c r="E37" s="4">
        <v>36</v>
      </c>
      <c r="F37" s="4">
        <f t="shared" si="4"/>
        <v>80</v>
      </c>
      <c r="G37" s="22">
        <v>21</v>
      </c>
      <c r="H37" s="15">
        <v>42895</v>
      </c>
      <c r="I37" s="26">
        <v>0.500000000000001</v>
      </c>
    </row>
    <row r="38" spans="1:9">
      <c r="A38" s="7">
        <v>31</v>
      </c>
      <c r="B38" s="12" t="s">
        <v>60</v>
      </c>
      <c r="C38" s="4" t="s">
        <v>49</v>
      </c>
      <c r="D38" s="4">
        <v>98</v>
      </c>
      <c r="E38" s="4"/>
      <c r="F38" s="4">
        <f t="shared" si="4"/>
        <v>98</v>
      </c>
      <c r="G38" s="22">
        <v>35</v>
      </c>
      <c r="H38" s="15">
        <v>42895</v>
      </c>
      <c r="I38" s="26">
        <v>0.500000000000001</v>
      </c>
    </row>
    <row r="39" spans="1:9">
      <c r="A39" s="7">
        <v>32</v>
      </c>
      <c r="B39" s="12" t="s">
        <v>25</v>
      </c>
      <c r="C39" s="4" t="s">
        <v>78</v>
      </c>
      <c r="D39" s="4">
        <v>82</v>
      </c>
      <c r="E39" s="4">
        <v>63</v>
      </c>
      <c r="F39" s="4">
        <f t="shared" si="4"/>
        <v>145</v>
      </c>
      <c r="G39" s="4">
        <f>25+19</f>
        <v>44</v>
      </c>
      <c r="H39" s="15">
        <v>42895</v>
      </c>
      <c r="I39" s="26">
        <v>0.54166666666666796</v>
      </c>
    </row>
    <row r="40" spans="1:9">
      <c r="A40" s="7">
        <v>33</v>
      </c>
      <c r="B40" s="13" t="s">
        <v>27</v>
      </c>
      <c r="C40" s="14" t="s">
        <v>68</v>
      </c>
      <c r="D40" s="14">
        <f>49</f>
        <v>49</v>
      </c>
      <c r="E40" s="14">
        <v>40</v>
      </c>
      <c r="F40" s="14">
        <f>D40+E40</f>
        <v>89</v>
      </c>
      <c r="G40" s="14">
        <v>89</v>
      </c>
      <c r="H40" s="16">
        <v>42898</v>
      </c>
      <c r="I40" s="27">
        <v>0.41666666666666669</v>
      </c>
    </row>
    <row r="41" spans="1:9">
      <c r="A41" s="7">
        <v>34</v>
      </c>
      <c r="B41" s="13" t="s">
        <v>6</v>
      </c>
      <c r="C41" s="14" t="s">
        <v>53</v>
      </c>
      <c r="D41" s="14">
        <v>82</v>
      </c>
      <c r="E41" s="14">
        <v>76</v>
      </c>
      <c r="F41" s="14">
        <f t="shared" ref="F41:F53" si="5">D41+E41</f>
        <v>158</v>
      </c>
      <c r="G41" s="14">
        <v>158</v>
      </c>
      <c r="H41" s="16">
        <v>42898</v>
      </c>
      <c r="I41" s="27">
        <v>0.41666666666666702</v>
      </c>
    </row>
    <row r="42" spans="1:9">
      <c r="A42" s="7">
        <v>35</v>
      </c>
      <c r="B42" s="13" t="s">
        <v>12</v>
      </c>
      <c r="C42" s="14" t="s">
        <v>73</v>
      </c>
      <c r="D42" s="14">
        <v>98</v>
      </c>
      <c r="E42" s="14">
        <v>74</v>
      </c>
      <c r="F42" s="14">
        <f t="shared" si="5"/>
        <v>172</v>
      </c>
      <c r="G42" s="14">
        <v>172</v>
      </c>
      <c r="H42" s="16">
        <v>42898</v>
      </c>
      <c r="I42" s="27">
        <v>0.45833333333333298</v>
      </c>
    </row>
    <row r="43" spans="1:9">
      <c r="A43" s="7">
        <v>36</v>
      </c>
      <c r="B43" s="13" t="s">
        <v>8</v>
      </c>
      <c r="C43" s="14" t="s">
        <v>53</v>
      </c>
      <c r="D43" s="14">
        <v>37</v>
      </c>
      <c r="E43" s="14">
        <v>51</v>
      </c>
      <c r="F43" s="14">
        <f t="shared" si="5"/>
        <v>88</v>
      </c>
      <c r="G43" s="14">
        <v>88</v>
      </c>
      <c r="H43" s="16">
        <v>42898</v>
      </c>
      <c r="I43" s="27">
        <v>0.5</v>
      </c>
    </row>
    <row r="44" spans="1:9">
      <c r="A44" s="7">
        <v>37</v>
      </c>
      <c r="B44" s="13" t="s">
        <v>9</v>
      </c>
      <c r="C44" s="14" t="s">
        <v>54</v>
      </c>
      <c r="D44" s="14">
        <v>52</v>
      </c>
      <c r="E44" s="14">
        <v>13</v>
      </c>
      <c r="F44" s="14">
        <f t="shared" si="5"/>
        <v>65</v>
      </c>
      <c r="G44" s="14">
        <v>65</v>
      </c>
      <c r="H44" s="16">
        <v>42898</v>
      </c>
      <c r="I44" s="27">
        <v>0.54166666666666696</v>
      </c>
    </row>
    <row r="45" spans="1:9">
      <c r="A45" s="7">
        <v>38</v>
      </c>
      <c r="B45" s="13" t="s">
        <v>14</v>
      </c>
      <c r="C45" s="14" t="s">
        <v>37</v>
      </c>
      <c r="D45" s="14">
        <f>53+76</f>
        <v>129</v>
      </c>
      <c r="E45" s="14">
        <f>49+37</f>
        <v>86</v>
      </c>
      <c r="F45" s="14">
        <f t="shared" si="5"/>
        <v>215</v>
      </c>
      <c r="G45" s="14">
        <v>227</v>
      </c>
      <c r="H45" s="16">
        <v>42898</v>
      </c>
      <c r="I45" s="27">
        <v>0.58333333333333304</v>
      </c>
    </row>
    <row r="46" spans="1:9">
      <c r="A46" s="7">
        <v>39</v>
      </c>
      <c r="B46" s="13" t="s">
        <v>59</v>
      </c>
      <c r="C46" s="14" t="s">
        <v>38</v>
      </c>
      <c r="D46" s="14">
        <v>104</v>
      </c>
      <c r="E46" s="14"/>
      <c r="F46" s="14">
        <f t="shared" si="5"/>
        <v>104</v>
      </c>
      <c r="G46" s="14">
        <v>89</v>
      </c>
      <c r="H46" s="16">
        <v>42898</v>
      </c>
      <c r="I46" s="27">
        <v>0.625</v>
      </c>
    </row>
    <row r="47" spans="1:9">
      <c r="A47" s="7">
        <v>40</v>
      </c>
      <c r="B47" s="12" t="s">
        <v>4</v>
      </c>
      <c r="C47" s="4" t="s">
        <v>38</v>
      </c>
      <c r="D47" s="4">
        <f>105+36</f>
        <v>141</v>
      </c>
      <c r="E47" s="4">
        <f>45+36</f>
        <v>81</v>
      </c>
      <c r="F47" s="4">
        <f t="shared" si="5"/>
        <v>222</v>
      </c>
      <c r="G47" s="4">
        <v>222</v>
      </c>
      <c r="H47" s="15">
        <v>42899</v>
      </c>
      <c r="I47" s="26">
        <v>0.41666666666666669</v>
      </c>
    </row>
    <row r="48" spans="1:9">
      <c r="A48" s="7">
        <v>41</v>
      </c>
      <c r="B48" s="12" t="s">
        <v>1</v>
      </c>
      <c r="C48" s="4" t="s">
        <v>35</v>
      </c>
      <c r="D48" s="4">
        <v>86</v>
      </c>
      <c r="E48" s="4">
        <v>75</v>
      </c>
      <c r="F48" s="4">
        <f t="shared" si="5"/>
        <v>161</v>
      </c>
      <c r="G48" s="4">
        <v>161</v>
      </c>
      <c r="H48" s="15">
        <v>42899</v>
      </c>
      <c r="I48" s="26">
        <v>0.45833333333333298</v>
      </c>
    </row>
    <row r="49" spans="1:9">
      <c r="A49" s="7">
        <v>42</v>
      </c>
      <c r="B49" s="12" t="s">
        <v>22</v>
      </c>
      <c r="C49" s="4" t="s">
        <v>37</v>
      </c>
      <c r="D49" s="4">
        <v>85</v>
      </c>
      <c r="E49" s="4">
        <v>31</v>
      </c>
      <c r="F49" s="4">
        <f t="shared" si="5"/>
        <v>116</v>
      </c>
      <c r="G49" s="4">
        <v>116</v>
      </c>
      <c r="H49" s="15">
        <v>42899</v>
      </c>
      <c r="I49" s="26">
        <v>0.54166666666666663</v>
      </c>
    </row>
    <row r="50" spans="1:9">
      <c r="A50" s="7">
        <v>43</v>
      </c>
      <c r="B50" s="4" t="s">
        <v>76</v>
      </c>
      <c r="C50" s="4" t="s">
        <v>40</v>
      </c>
      <c r="D50" s="4">
        <v>55</v>
      </c>
      <c r="E50" s="4">
        <v>54</v>
      </c>
      <c r="F50" s="4">
        <f t="shared" si="5"/>
        <v>109</v>
      </c>
      <c r="G50" s="4">
        <v>9</v>
      </c>
      <c r="H50" s="15">
        <v>42899</v>
      </c>
      <c r="I50" s="26">
        <v>0.58333333333333304</v>
      </c>
    </row>
    <row r="51" spans="1:9">
      <c r="A51" s="7">
        <v>44</v>
      </c>
      <c r="B51" s="4" t="s">
        <v>52</v>
      </c>
      <c r="C51" s="4" t="s">
        <v>49</v>
      </c>
      <c r="D51" s="4">
        <v>105</v>
      </c>
      <c r="E51" s="4"/>
      <c r="F51" s="4">
        <f t="shared" si="5"/>
        <v>105</v>
      </c>
      <c r="G51" s="4">
        <v>13</v>
      </c>
      <c r="H51" s="15">
        <v>42899</v>
      </c>
      <c r="I51" s="26">
        <v>0.58333333333333304</v>
      </c>
    </row>
    <row r="52" spans="1:9">
      <c r="A52" s="7">
        <v>45</v>
      </c>
      <c r="B52" s="4" t="s">
        <v>19</v>
      </c>
      <c r="C52" s="4" t="s">
        <v>49</v>
      </c>
      <c r="D52" s="4">
        <v>78</v>
      </c>
      <c r="E52" s="4">
        <v>74</v>
      </c>
      <c r="F52" s="4">
        <f t="shared" si="5"/>
        <v>152</v>
      </c>
      <c r="G52" s="4">
        <v>11</v>
      </c>
      <c r="H52" s="15">
        <v>42899</v>
      </c>
      <c r="I52" s="26">
        <v>0.625</v>
      </c>
    </row>
    <row r="53" spans="1:9">
      <c r="A53" s="7">
        <v>46</v>
      </c>
      <c r="B53" s="14" t="s">
        <v>69</v>
      </c>
      <c r="C53" s="14" t="s">
        <v>38</v>
      </c>
      <c r="D53" s="14">
        <v>83</v>
      </c>
      <c r="E53" s="14">
        <v>27</v>
      </c>
      <c r="F53" s="14">
        <f t="shared" si="5"/>
        <v>110</v>
      </c>
      <c r="G53" s="14">
        <f>71+22</f>
        <v>93</v>
      </c>
      <c r="H53" s="16">
        <v>42900</v>
      </c>
      <c r="I53" s="27">
        <v>0.58333333333333337</v>
      </c>
    </row>
    <row r="54" spans="1:9">
      <c r="A54" s="7">
        <v>47</v>
      </c>
      <c r="B54" s="13" t="s">
        <v>28</v>
      </c>
      <c r="C54" s="13" t="s">
        <v>54</v>
      </c>
      <c r="D54" s="13">
        <v>73</v>
      </c>
      <c r="E54" s="13">
        <v>72</v>
      </c>
      <c r="F54" s="14">
        <f>SUM(D54:E54)</f>
        <v>145</v>
      </c>
      <c r="G54" s="14">
        <v>145</v>
      </c>
      <c r="H54" s="16">
        <v>42900</v>
      </c>
      <c r="I54" s="27">
        <v>0.625</v>
      </c>
    </row>
    <row r="55" spans="1:9">
      <c r="A55" s="7">
        <v>48</v>
      </c>
      <c r="B55" s="14" t="s">
        <v>62</v>
      </c>
      <c r="C55" s="14" t="s">
        <v>54</v>
      </c>
      <c r="D55" s="14">
        <v>89</v>
      </c>
      <c r="E55" s="14">
        <v>4</v>
      </c>
      <c r="F55" s="14">
        <f t="shared" ref="F55:F61" si="6">D55+E55</f>
        <v>93</v>
      </c>
      <c r="G55" s="14">
        <v>93</v>
      </c>
      <c r="H55" s="16">
        <v>42900</v>
      </c>
      <c r="I55" s="27">
        <v>0.66666666666666663</v>
      </c>
    </row>
    <row r="56" spans="1:9" ht="12">
      <c r="A56" s="7">
        <v>49</v>
      </c>
      <c r="B56" s="19" t="s">
        <v>82</v>
      </c>
      <c r="C56" s="20"/>
      <c r="D56" s="20"/>
      <c r="E56" s="20"/>
      <c r="F56" s="20"/>
      <c r="G56" s="21">
        <v>750</v>
      </c>
      <c r="H56" s="16">
        <v>42900</v>
      </c>
      <c r="I56" s="24">
        <v>0.70833333333333337</v>
      </c>
    </row>
    <row r="57" spans="1:9">
      <c r="A57" s="7">
        <v>50</v>
      </c>
      <c r="B57" s="4" t="s">
        <v>30</v>
      </c>
      <c r="C57" s="4" t="s">
        <v>53</v>
      </c>
      <c r="D57" s="4">
        <v>81</v>
      </c>
      <c r="E57" s="4">
        <v>22</v>
      </c>
      <c r="F57" s="4">
        <f t="shared" si="6"/>
        <v>103</v>
      </c>
      <c r="G57" s="4">
        <v>103</v>
      </c>
      <c r="H57" s="15">
        <v>42901</v>
      </c>
      <c r="I57" s="26">
        <v>0.41666666666666669</v>
      </c>
    </row>
    <row r="58" spans="1:9">
      <c r="A58" s="7">
        <v>51</v>
      </c>
      <c r="B58" s="4" t="s">
        <v>21</v>
      </c>
      <c r="C58" s="4" t="s">
        <v>54</v>
      </c>
      <c r="D58" s="4">
        <v>79</v>
      </c>
      <c r="E58" s="4">
        <v>32</v>
      </c>
      <c r="F58" s="4">
        <f t="shared" si="6"/>
        <v>111</v>
      </c>
      <c r="G58" s="4">
        <v>111</v>
      </c>
      <c r="H58" s="15">
        <v>42901</v>
      </c>
      <c r="I58" s="26">
        <v>0.45833333333333298</v>
      </c>
    </row>
    <row r="59" spans="1:9">
      <c r="A59" s="7">
        <v>52</v>
      </c>
      <c r="B59" s="4" t="s">
        <v>47</v>
      </c>
      <c r="C59" s="4" t="s">
        <v>49</v>
      </c>
      <c r="D59" s="4">
        <v>67</v>
      </c>
      <c r="E59" s="4">
        <v>52</v>
      </c>
      <c r="F59" s="4">
        <f t="shared" si="6"/>
        <v>119</v>
      </c>
      <c r="G59" s="4">
        <v>90</v>
      </c>
      <c r="H59" s="15">
        <v>42901</v>
      </c>
      <c r="I59" s="26">
        <v>0.5</v>
      </c>
    </row>
    <row r="60" spans="1:9">
      <c r="A60" s="7">
        <v>53</v>
      </c>
      <c r="B60" s="4" t="s">
        <v>29</v>
      </c>
      <c r="C60" s="4" t="s">
        <v>80</v>
      </c>
      <c r="D60" s="4">
        <v>76</v>
      </c>
      <c r="E60" s="4"/>
      <c r="F60" s="12">
        <f t="shared" si="6"/>
        <v>76</v>
      </c>
      <c r="G60" s="4">
        <v>76</v>
      </c>
      <c r="H60" s="15">
        <v>42901</v>
      </c>
      <c r="I60" s="26">
        <v>0.54166666666666663</v>
      </c>
    </row>
    <row r="61" spans="1:9">
      <c r="A61" s="7">
        <v>53</v>
      </c>
      <c r="B61" s="4" t="s">
        <v>29</v>
      </c>
      <c r="C61" s="4" t="s">
        <v>50</v>
      </c>
      <c r="D61" s="4"/>
      <c r="E61" s="4">
        <v>65</v>
      </c>
      <c r="F61" s="12">
        <f t="shared" si="6"/>
        <v>65</v>
      </c>
      <c r="G61" s="4">
        <v>65</v>
      </c>
      <c r="H61" s="15">
        <v>42901</v>
      </c>
      <c r="I61" s="26">
        <v>0.54166666666666696</v>
      </c>
    </row>
    <row r="62" spans="1:9">
      <c r="A62" s="7">
        <v>55</v>
      </c>
      <c r="B62" s="13" t="s">
        <v>23</v>
      </c>
      <c r="C62" s="13" t="s">
        <v>49</v>
      </c>
      <c r="D62" s="13">
        <v>89</v>
      </c>
      <c r="E62" s="13">
        <v>54</v>
      </c>
      <c r="F62" s="14">
        <f>SUM(D62:E62)</f>
        <v>143</v>
      </c>
      <c r="G62" s="14">
        <v>143</v>
      </c>
      <c r="H62" s="16">
        <v>42902</v>
      </c>
      <c r="I62" s="27">
        <v>0.41666666666666702</v>
      </c>
    </row>
    <row r="63" spans="1:9">
      <c r="A63" s="7">
        <v>55</v>
      </c>
      <c r="B63" s="17" t="s">
        <v>72</v>
      </c>
      <c r="C63" s="14" t="s">
        <v>68</v>
      </c>
      <c r="D63" s="14">
        <v>25</v>
      </c>
      <c r="E63" s="14">
        <v>10</v>
      </c>
      <c r="F63" s="14">
        <f>D63+E63</f>
        <v>35</v>
      </c>
      <c r="G63" s="14">
        <v>35</v>
      </c>
      <c r="H63" s="16">
        <v>42902</v>
      </c>
      <c r="I63" s="27">
        <v>0.41666666666666669</v>
      </c>
    </row>
    <row r="64" spans="1:9">
      <c r="A64" s="7">
        <v>56</v>
      </c>
      <c r="B64" s="13" t="s">
        <v>64</v>
      </c>
      <c r="C64" s="13" t="s">
        <v>54</v>
      </c>
      <c r="D64" s="13">
        <v>50</v>
      </c>
      <c r="E64" s="13">
        <v>31</v>
      </c>
      <c r="F64" s="14">
        <f>SUM(D64:E64)</f>
        <v>81</v>
      </c>
      <c r="G64" s="14">
        <v>81</v>
      </c>
      <c r="H64" s="16">
        <v>42902</v>
      </c>
      <c r="I64" s="27">
        <v>0.45833333333333331</v>
      </c>
    </row>
    <row r="65" spans="1:9">
      <c r="A65" s="7">
        <v>57</v>
      </c>
      <c r="B65" s="14" t="s">
        <v>63</v>
      </c>
      <c r="C65" s="14" t="s">
        <v>54</v>
      </c>
      <c r="D65" s="14">
        <v>31</v>
      </c>
      <c r="E65" s="14">
        <v>12</v>
      </c>
      <c r="F65" s="14">
        <f>SUM(D65:E65)</f>
        <v>43</v>
      </c>
      <c r="G65" s="14">
        <v>43</v>
      </c>
      <c r="H65" s="16">
        <v>42902</v>
      </c>
      <c r="I65" s="27">
        <v>0.5</v>
      </c>
    </row>
    <row r="66" spans="1:9">
      <c r="A66" s="25">
        <v>58</v>
      </c>
      <c r="B66" s="13" t="s">
        <v>7</v>
      </c>
      <c r="C66" s="14" t="s">
        <v>68</v>
      </c>
      <c r="D66" s="14">
        <f>107</f>
        <v>107</v>
      </c>
      <c r="E66" s="14">
        <f>64</f>
        <v>64</v>
      </c>
      <c r="F66" s="14">
        <f>D66+E66</f>
        <v>171</v>
      </c>
      <c r="G66" s="14">
        <v>171</v>
      </c>
      <c r="H66" s="16">
        <v>42902</v>
      </c>
      <c r="I66" s="27">
        <v>0.54166666666666663</v>
      </c>
    </row>
    <row r="67" spans="1:9" ht="62.25" customHeight="1">
      <c r="A67" s="30" t="s">
        <v>86</v>
      </c>
      <c r="B67" s="31"/>
      <c r="C67" s="31"/>
      <c r="D67" s="31"/>
      <c r="E67" s="31"/>
      <c r="F67" s="31"/>
      <c r="G67" s="31"/>
      <c r="H67" s="31"/>
      <c r="I67" s="32"/>
    </row>
    <row r="68" spans="1:9">
      <c r="A68" s="3"/>
      <c r="B68" s="5"/>
      <c r="C68" s="6"/>
      <c r="D68" s="10"/>
      <c r="E68" s="10"/>
      <c r="F68" s="10"/>
      <c r="G68" s="5"/>
      <c r="H68" s="6"/>
    </row>
    <row r="69" spans="1:9">
      <c r="B69" s="6"/>
      <c r="C69" s="5"/>
      <c r="D69" s="11"/>
      <c r="E69" s="11"/>
      <c r="F69" s="11"/>
      <c r="G69" s="6"/>
      <c r="H69" s="6"/>
    </row>
    <row r="70" spans="1:9">
      <c r="B70" s="5"/>
      <c r="C70" s="6"/>
      <c r="D70" s="10"/>
      <c r="E70" s="10"/>
      <c r="F70" s="10"/>
      <c r="G70" s="5"/>
      <c r="H70" s="6"/>
    </row>
    <row r="71" spans="1:9">
      <c r="B71" s="6"/>
      <c r="C71" s="5"/>
      <c r="D71" s="11"/>
      <c r="E71" s="11"/>
      <c r="F71" s="11"/>
      <c r="G71" s="6"/>
      <c r="H71" s="6"/>
    </row>
    <row r="72" spans="1:9">
      <c r="B72" s="5"/>
      <c r="C72" s="6"/>
      <c r="D72" s="10"/>
      <c r="E72" s="10"/>
      <c r="F72" s="10"/>
      <c r="G72" s="5"/>
      <c r="H72" s="6"/>
    </row>
    <row r="73" spans="1:9">
      <c r="B73" s="5"/>
      <c r="C73" s="5"/>
      <c r="D73" s="10"/>
      <c r="E73" s="10"/>
      <c r="F73" s="10"/>
      <c r="G73" s="5"/>
      <c r="H73" s="6"/>
    </row>
    <row r="74" spans="1:9">
      <c r="B74" s="6"/>
      <c r="C74" s="5"/>
      <c r="D74" s="11"/>
      <c r="E74" s="11"/>
      <c r="F74" s="11"/>
      <c r="G74" s="6"/>
      <c r="H74" s="6"/>
    </row>
    <row r="75" spans="1:9">
      <c r="B75" s="5"/>
      <c r="C75" s="6"/>
      <c r="D75" s="10"/>
      <c r="E75" s="10"/>
      <c r="F75" s="10"/>
      <c r="G75" s="5"/>
      <c r="H75" s="6"/>
    </row>
    <row r="76" spans="1:9">
      <c r="B76" s="6"/>
      <c r="C76" s="5"/>
      <c r="D76" s="11"/>
      <c r="E76" s="11"/>
      <c r="F76" s="11"/>
      <c r="G76" s="6"/>
      <c r="H76" s="6"/>
    </row>
    <row r="77" spans="1:9">
      <c r="B77" s="6"/>
      <c r="C77" s="6"/>
      <c r="D77" s="11"/>
      <c r="E77" s="11"/>
      <c r="F77" s="11"/>
      <c r="G77" s="6"/>
      <c r="H77" s="6"/>
    </row>
    <row r="78" spans="1:9">
      <c r="B78" s="6"/>
      <c r="C78" s="6"/>
      <c r="D78" s="11"/>
      <c r="E78" s="11"/>
      <c r="F78" s="11"/>
      <c r="G78" s="6"/>
      <c r="H78" s="6"/>
    </row>
    <row r="79" spans="1:9">
      <c r="B79" s="6"/>
      <c r="C79" s="6"/>
      <c r="D79" s="11"/>
      <c r="E79" s="11"/>
      <c r="F79" s="11"/>
      <c r="G79" s="6"/>
      <c r="H79" s="6"/>
    </row>
    <row r="80" spans="1:9">
      <c r="B80" s="6"/>
      <c r="C80" s="6"/>
      <c r="D80" s="11"/>
      <c r="E80" s="11"/>
      <c r="F80" s="11"/>
      <c r="G80" s="6"/>
      <c r="H80" s="6"/>
    </row>
    <row r="81" spans="2:8">
      <c r="B81" s="6"/>
      <c r="C81" s="6"/>
      <c r="D81" s="11"/>
      <c r="E81" s="11"/>
      <c r="F81" s="11"/>
      <c r="G81" s="6"/>
      <c r="H81" s="6"/>
    </row>
    <row r="82" spans="2:8">
      <c r="B82" s="6"/>
      <c r="C82" s="6"/>
      <c r="D82" s="11"/>
      <c r="E82" s="11"/>
      <c r="F82" s="11"/>
      <c r="G82" s="6"/>
      <c r="H82" s="6"/>
    </row>
    <row r="83" spans="2:8">
      <c r="B83" s="6"/>
      <c r="C83" s="6"/>
      <c r="D83" s="11"/>
      <c r="E83" s="11"/>
      <c r="F83" s="11"/>
      <c r="G83" s="6"/>
      <c r="H83" s="6"/>
    </row>
    <row r="84" spans="2:8">
      <c r="B84" s="6"/>
      <c r="C84" s="6"/>
      <c r="D84" s="11"/>
      <c r="E84" s="11"/>
      <c r="F84" s="11"/>
      <c r="G84" s="6"/>
      <c r="H84" s="6"/>
    </row>
    <row r="85" spans="2:8">
      <c r="B85" s="6"/>
      <c r="C85" s="6"/>
      <c r="D85" s="11"/>
      <c r="E85" s="11"/>
      <c r="F85" s="11"/>
      <c r="G85" s="6"/>
      <c r="H85" s="6"/>
    </row>
    <row r="86" spans="2:8">
      <c r="B86" s="6"/>
      <c r="C86" s="6"/>
      <c r="D86" s="11"/>
      <c r="E86" s="11"/>
      <c r="F86" s="11"/>
      <c r="G86" s="6"/>
      <c r="H86" s="6"/>
    </row>
    <row r="87" spans="2:8">
      <c r="C87" s="6"/>
      <c r="H87" s="6"/>
    </row>
  </sheetData>
  <mergeCells count="4">
    <mergeCell ref="A1:H1"/>
    <mergeCell ref="A2:H2"/>
    <mergeCell ref="A3:H3"/>
    <mergeCell ref="A67:I67"/>
  </mergeCells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2017-06-01T13:57:06Z</dcterms:modified>
</cp:coreProperties>
</file>